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c\Desktop\LORIME GARDEN\BIOVESTSKÁ AKTUAL\"/>
    </mc:Choice>
  </mc:AlternateContent>
  <bookViews>
    <workbookView xWindow="0" yWindow="0" windowWidth="28800" windowHeight="12345"/>
  </bookViews>
  <sheets>
    <sheet name="Hárok1" sheetId="1" r:id="rId1"/>
  </sheets>
  <definedNames>
    <definedName name="_xlnm.Print_Area" localSheetId="0">Hárok1!$A$1:$I$51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3" i="1"/>
  <c r="H31" i="1" l="1"/>
  <c r="G29" i="1"/>
  <c r="G37" i="1" l="1"/>
  <c r="H37" i="1" s="1"/>
  <c r="G35" i="1" l="1"/>
  <c r="H35" i="1" s="1"/>
  <c r="H33" i="1"/>
  <c r="H27" i="1" l="1"/>
  <c r="H25" i="1"/>
  <c r="H23" i="1"/>
</calcChain>
</file>

<file path=xl/sharedStrings.xml><?xml version="1.0" encoding="utf-8"?>
<sst xmlns="http://schemas.openxmlformats.org/spreadsheetml/2006/main" count="104" uniqueCount="92">
  <si>
    <t>Objednávateľ</t>
  </si>
  <si>
    <t>Dodávateľ</t>
  </si>
  <si>
    <t>Popis diela</t>
  </si>
  <si>
    <t>Cena bez DPH</t>
  </si>
  <si>
    <t xml:space="preserve">Termín realizácie </t>
  </si>
  <si>
    <t>Cena s DPH</t>
  </si>
  <si>
    <t>Adresa Objednávateľa</t>
  </si>
  <si>
    <t>Z O Z N A M   R E F E R E N C I Í</t>
  </si>
  <si>
    <t>Kontakt Objednávateľa</t>
  </si>
  <si>
    <t>1.</t>
  </si>
  <si>
    <t>2.</t>
  </si>
  <si>
    <t>3.</t>
  </si>
  <si>
    <t>Pefagogická fakulta, UK Bratislava</t>
  </si>
  <si>
    <t>Račianska 59, 813 34 Bratislava</t>
  </si>
  <si>
    <t>Ing. Peter Košťál,
+421 2 9015 9350
kostal@fedu.uniba.sk</t>
  </si>
  <si>
    <t>LORIME GARDEN s.r.o.</t>
  </si>
  <si>
    <t>11/2020 - 02/2021</t>
  </si>
  <si>
    <t>Fakulta telesnej výchovy a športu, UK Bratislava</t>
  </si>
  <si>
    <t xml:space="preserve">Nábr. Arm. Gen. L. Svobodu 9,
 814 69 Bratislava </t>
  </si>
  <si>
    <t>Peter Tesarčík,
peter.tesarcik@uniba.sk
+421 915 884 313</t>
  </si>
  <si>
    <t>Rekonštrukcia wc, kúpeľnne a spŕch pri bazéne FTVŠ UK Bratislava</t>
  </si>
  <si>
    <t>08/2021 - 09/2021</t>
  </si>
  <si>
    <t>Peter Tesarčík,
peter.tesarcik@uniba.sk
+421 915 884 314</t>
  </si>
  <si>
    <t>12/2021 - 01/2022</t>
  </si>
  <si>
    <t>Mrg. Ján Fusko, 
tel. 0901 918 716</t>
  </si>
  <si>
    <t>Trade FIDES, a.s.</t>
  </si>
  <si>
    <t>10/2018-02/2019</t>
  </si>
  <si>
    <t>09/2019 - 03/2021</t>
  </si>
  <si>
    <t>5.</t>
  </si>
  <si>
    <t>Nemocnica AGEL Levice s.r.o.</t>
  </si>
  <si>
    <t>SNP 19, 934 01 Levice</t>
  </si>
  <si>
    <t>Telefón: +421 902543180
Email: zuzana.molcanova@agel.sk</t>
  </si>
  <si>
    <t>Prestavba časti priestorov na centrálny príjem, prestavba vstupu pre RZP a výťahovej šachty, poliklinikyširšie
komplementy, zateplenie pavilónu Nemocnica Levice</t>
  </si>
  <si>
    <t>Finančný sumár referencií  stavieb</t>
  </si>
  <si>
    <t xml:space="preserve">LORIME GARDEN s.r.o. </t>
  </si>
  <si>
    <t>..........................................</t>
  </si>
  <si>
    <t>file:///C:/Users/Pc/AppData/Local/Temp/referencia-210753-1.pdf</t>
  </si>
  <si>
    <t xml:space="preserve">Komplexná rekonštrukcia a modernizácia kuchyne NsP Považská Bystrica
file:///D:/Users/Pc/Downloads/referencia-175697-1.pdf
</t>
  </si>
  <si>
    <t>file:///D:/Users/Pc/Downloads/referencia-175697-1.pdf</t>
  </si>
  <si>
    <t>6.</t>
  </si>
  <si>
    <t>Kancelária Národnej rady Slovenskej republiky</t>
  </si>
  <si>
    <t>Námestie Alexandra Dubčeka 1, 812 80 Bratislava - mestská časť Staré Mesto</t>
  </si>
  <si>
    <t>Telefón: +421 259722363
Email: martina.caplova@nrsr.sk</t>
  </si>
  <si>
    <t xml:space="preserve"> NKP BH - Rekonštrukcia objektov v areáli Bratislavského hradu
Referenčné číslo: 164/2018 </t>
  </si>
  <si>
    <t>11/2018 - 02/2022</t>
  </si>
  <si>
    <t>Ozn.</t>
  </si>
  <si>
    <t>Modernizácia  izieb na ŠD Lafranconi (kuchynka, VIP izba, kúpeľna)</t>
  </si>
  <si>
    <t>https://www.crz.gov.sk/zmluva/5407718/</t>
  </si>
  <si>
    <t>https://www.crz.gov.sk/zmluva/5865109/</t>
  </si>
  <si>
    <t>https://www.crz.gov.sk/zmluva/6062593/</t>
  </si>
  <si>
    <t>IČO: 00151491</t>
  </si>
  <si>
    <t>IČO: 36126624</t>
  </si>
  <si>
    <t>Nemocnica s poliklinikou Považská Bystrica 
Nemocničná č, 986, Považská Bystrica</t>
  </si>
  <si>
    <t>Trenčiansky samosprávny kraj
K dolnej stanici 7282/20A 
911 01 Trenčín</t>
  </si>
  <si>
    <t>IČO: 50861450</t>
  </si>
  <si>
    <t>IČO : 00 397 865</t>
  </si>
  <si>
    <t>Prebudovanie vstupu a vstupných priestorov do budovy PdF UK, na bezbariérový</t>
  </si>
  <si>
    <t>člen združenia 10%</t>
  </si>
  <si>
    <t>člen združenia 50%</t>
  </si>
  <si>
    <r>
      <t xml:space="preserve">Adresa,  sídlo: </t>
    </r>
    <r>
      <rPr>
        <b/>
        <sz val="12"/>
        <color theme="1"/>
        <rFont val="Georgia"/>
        <family val="1"/>
        <charset val="238"/>
      </rPr>
      <t>Váhovce 865, 925 62 Váhovce</t>
    </r>
  </si>
  <si>
    <r>
      <t xml:space="preserve">IČO: </t>
    </r>
    <r>
      <rPr>
        <b/>
        <sz val="11"/>
        <color theme="1"/>
        <rFont val="Georgia"/>
        <family val="1"/>
        <charset val="238"/>
      </rPr>
      <t>52 384 578</t>
    </r>
  </si>
  <si>
    <t>https://www.crz.gov.sk/3772552/</t>
  </si>
  <si>
    <t>https://www.uvo.gov.sk/evidencia-referencii/detail/106904?page=1&amp;limit=20&amp;sort=nazov&amp;sort-dir=ASC&amp;ext=0&amp;ico=50630822&amp;nazov=&amp;obec=</t>
  </si>
  <si>
    <t xml:space="preserve"> Ing. Erika Hodinová, Ing. Miroslav Hodina</t>
  </si>
  <si>
    <t>.......................................................</t>
  </si>
  <si>
    <r>
      <t xml:space="preserve">Adresa,  sídlo: </t>
    </r>
    <r>
      <rPr>
        <b/>
        <sz val="12"/>
        <color theme="1"/>
        <rFont val="Georgia"/>
        <family val="1"/>
        <charset val="238"/>
      </rPr>
      <t>Višňová 39, 900 45 Malinovo</t>
    </r>
  </si>
  <si>
    <r>
      <t>Obchodné meno, názov uchádzača:</t>
    </r>
    <r>
      <rPr>
        <b/>
        <sz val="11"/>
        <color theme="1"/>
        <rFont val="Georgia"/>
        <family val="1"/>
        <charset val="238"/>
      </rPr>
      <t xml:space="preserve"> </t>
    </r>
    <r>
      <rPr>
        <b/>
        <sz val="14"/>
        <color theme="1"/>
        <rFont val="Georgia"/>
        <family val="1"/>
        <charset val="238"/>
      </rPr>
      <t>LORIME GARDEN, s.r.o. - vedúci člen skupiny</t>
    </r>
  </si>
  <si>
    <r>
      <t xml:space="preserve">IČO: </t>
    </r>
    <r>
      <rPr>
        <b/>
        <sz val="11"/>
        <color theme="1"/>
        <rFont val="Georgia"/>
        <family val="1"/>
        <charset val="238"/>
      </rPr>
      <t>50 067 125</t>
    </r>
  </si>
  <si>
    <t>FIDES Slovakia spol. s r.o.</t>
  </si>
  <si>
    <t>Mgr. Jana Nachtmannová , Ing. Petr Bauer</t>
  </si>
  <si>
    <t>Rímskokatolícka cirkev,
farnosť Dolné Orešany</t>
  </si>
  <si>
    <t>919 02 Dolné Orešany č.1</t>
  </si>
  <si>
    <t>P. Miloš Zárecký OT
farnost.dolneoresany@abu.sk
+421 908 194 361</t>
  </si>
  <si>
    <t>SKLADBA ETICS : Zateplenie minerálnou vlnou hr. 200 mm +exteteriérová omietka</t>
  </si>
  <si>
    <t>10/2021 - 11/2021</t>
  </si>
  <si>
    <t>IČO : 34 013 202</t>
  </si>
  <si>
    <t>4.</t>
  </si>
  <si>
    <t>KAMI PROFIT, s.r.o.</t>
  </si>
  <si>
    <t>Pri starom letisku 17,
831 07 Bratislava</t>
  </si>
  <si>
    <t>Ing. Milín Kaňuščák
0907 777 448</t>
  </si>
  <si>
    <t>Centrum zdravotnej integrovanej starostlivosti v meste Šaštín Stráže -ETICS sytém- Zateplenie + omietka</t>
  </si>
  <si>
    <t>06/2021 - 10/2021</t>
  </si>
  <si>
    <t>IČO : 35 943 301</t>
  </si>
  <si>
    <t>7.</t>
  </si>
  <si>
    <r>
      <t>Obchodné meno, názov uchádzača:</t>
    </r>
    <r>
      <rPr>
        <b/>
        <sz val="14"/>
        <color theme="1"/>
        <rFont val="Georgia"/>
        <family val="1"/>
        <charset val="238"/>
      </rPr>
      <t xml:space="preserve"> FIDES Slovakia, s. r.o. -  člen skupiny</t>
    </r>
  </si>
  <si>
    <t>REFERENCIE :  POZEMNÉ STAVBY</t>
  </si>
  <si>
    <r>
      <t xml:space="preserve">Uchádzač/skupina dodávateľov: </t>
    </r>
    <r>
      <rPr>
        <b/>
        <sz val="18"/>
        <color theme="1"/>
        <rFont val="Georgia"/>
        <family val="1"/>
        <charset val="238"/>
      </rPr>
      <t xml:space="preserve"> "LORIME + FIDES "</t>
    </r>
  </si>
  <si>
    <r>
      <t>Názov organizácie:</t>
    </r>
    <r>
      <rPr>
        <b/>
        <sz val="14"/>
        <color theme="1"/>
        <rFont val="Georgia"/>
        <family val="1"/>
        <charset val="238"/>
      </rPr>
      <t xml:space="preserve">  Mesto Nitra</t>
    </r>
  </si>
  <si>
    <t>Adresa sídla: Štefánikova trieda 60, 950 06 Nitra</t>
  </si>
  <si>
    <t>IČO : 00308307</t>
  </si>
  <si>
    <t>Verejné obstarávanie zverejnené vo Vestníku verejného obstarávania  č. 240/2022 - 09.11.2022, pod zn. 47233 - WYP</t>
  </si>
  <si>
    <t>Zákazka/stavba : Rekonštrukcia objektu Biovetská 36, Nitra III
Referenčné číslo: 16/2022/MD/P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</si>
</sst>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2"/>
      <color theme="1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20"/>
      <color theme="1"/>
      <name val="Georgia"/>
      <family val="1"/>
      <charset val="238"/>
    </font>
    <font>
      <b/>
      <sz val="16"/>
      <color theme="1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b/>
      <sz val="18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1"/>
      <color rgb="FFFF0000"/>
      <name val="Georgia"/>
      <family val="1"/>
      <charset val="238"/>
    </font>
    <font>
      <u/>
      <sz val="11"/>
      <color theme="10"/>
      <name val="Georgia"/>
      <family val="1"/>
      <charset val="238"/>
    </font>
    <font>
      <sz val="10"/>
      <color theme="1"/>
      <name val="Georgia"/>
      <family val="1"/>
      <charset val="238"/>
    </font>
    <font>
      <b/>
      <sz val="11"/>
      <color rgb="FFFF0000"/>
      <name val="Georgia"/>
      <family val="1"/>
      <charset val="238"/>
    </font>
    <font>
      <sz val="12"/>
      <color theme="1"/>
      <name val="Georgia"/>
      <family val="1"/>
      <charset val="238"/>
    </font>
    <font>
      <sz val="14"/>
      <color theme="1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7" fillId="0" borderId="0" xfId="0" applyFont="1" applyAlignment="1">
      <alignment horizontal="justify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11" fillId="0" borderId="4" xfId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11" fillId="0" borderId="13" xfId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3" fillId="0" borderId="18" xfId="0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" fontId="13" fillId="0" borderId="2" xfId="0" applyNumberFormat="1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vertical="center" wrapText="1"/>
    </xf>
    <xf numFmtId="0" fontId="12" fillId="2" borderId="1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4" fontId="3" fillId="2" borderId="14" xfId="0" applyNumberFormat="1" applyFont="1" applyFill="1" applyBorder="1" applyAlignment="1">
      <alignment vertical="center"/>
    </xf>
    <xf numFmtId="17" fontId="3" fillId="2" borderId="15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/>
    </xf>
    <xf numFmtId="0" fontId="1" fillId="2" borderId="13" xfId="1" applyFill="1" applyBorder="1" applyAlignment="1">
      <alignment vertical="center" wrapText="1"/>
    </xf>
    <xf numFmtId="4" fontId="3" fillId="2" borderId="13" xfId="0" applyNumberFormat="1" applyFont="1" applyFill="1" applyBorder="1" applyAlignment="1">
      <alignment vertical="center"/>
    </xf>
    <xf numFmtId="17" fontId="3" fillId="2" borderId="18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0" fontId="11" fillId="2" borderId="9" xfId="1" applyFont="1" applyFill="1" applyBorder="1" applyAlignment="1">
      <alignment vertical="center" wrapText="1"/>
    </xf>
    <xf numFmtId="4" fontId="3" fillId="2" borderId="9" xfId="0" applyNumberFormat="1" applyFont="1" applyFill="1" applyBorder="1" applyAlignment="1">
      <alignment vertical="center"/>
    </xf>
    <xf numFmtId="17" fontId="3" fillId="2" borderId="1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" fillId="0" borderId="4" xfId="1" applyBorder="1" applyAlignment="1">
      <alignment vertical="center" wrapText="1"/>
    </xf>
    <xf numFmtId="4" fontId="0" fillId="0" borderId="4" xfId="0" applyNumberForma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11" fillId="2" borderId="4" xfId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vertical="center" wrapText="1"/>
    </xf>
    <xf numFmtId="17" fontId="3" fillId="2" borderId="7" xfId="0" applyNumberFormat="1" applyFont="1" applyFill="1" applyBorder="1" applyAlignment="1">
      <alignment horizontal="right" vertical="center"/>
    </xf>
    <xf numFmtId="14" fontId="11" fillId="2" borderId="0" xfId="1" applyNumberFormat="1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rz.gov.sk/zmluva/5407718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..\Downloads\referencia-175697-1.pdf" TargetMode="External"/><Relationship Id="rId1" Type="http://schemas.openxmlformats.org/officeDocument/2006/relationships/hyperlink" Target="file:///C:\Users\Pc\AppData\Local\Temp\referencia-210753-1.pdf" TargetMode="External"/><Relationship Id="rId6" Type="http://schemas.openxmlformats.org/officeDocument/2006/relationships/hyperlink" Target="https://www.crz.gov.sk/3772552/" TargetMode="External"/><Relationship Id="rId5" Type="http://schemas.openxmlformats.org/officeDocument/2006/relationships/hyperlink" Target="https://www.crz.gov.sk/zmluva/6062593/" TargetMode="External"/><Relationship Id="rId4" Type="http://schemas.openxmlformats.org/officeDocument/2006/relationships/hyperlink" Target="https://www.crz.gov.sk/zmluva/586510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topLeftCell="A37" zoomScale="85" zoomScaleNormal="85" workbookViewId="0">
      <selection activeCell="B22" sqref="B22"/>
    </sheetView>
  </sheetViews>
  <sheetFormatPr defaultRowHeight="14.25" x14ac:dyDescent="0.25"/>
  <cols>
    <col min="1" max="1" width="11.140625" style="12" customWidth="1"/>
    <col min="2" max="3" width="31" style="12" customWidth="1"/>
    <col min="4" max="4" width="23.85546875" style="12" customWidth="1"/>
    <col min="5" max="5" width="23.7109375" style="12" customWidth="1"/>
    <col min="6" max="6" width="62.42578125" style="12" customWidth="1"/>
    <col min="7" max="7" width="17.85546875" style="12" bestFit="1" customWidth="1"/>
    <col min="8" max="8" width="14.85546875" style="12" bestFit="1" customWidth="1"/>
    <col min="9" max="9" width="25.85546875" style="12" customWidth="1"/>
    <col min="10" max="16384" width="9.140625" style="12"/>
  </cols>
  <sheetData>
    <row r="1" spans="1:8" ht="26.25" customHeight="1" x14ac:dyDescent="0.25">
      <c r="A1" s="60" t="s">
        <v>7</v>
      </c>
    </row>
    <row r="2" spans="1:8" ht="11.25" customHeight="1" x14ac:dyDescent="0.25">
      <c r="A2" s="61"/>
    </row>
    <row r="3" spans="1:8" ht="43.5" customHeight="1" x14ac:dyDescent="0.25">
      <c r="A3" s="73" t="s">
        <v>91</v>
      </c>
      <c r="B3" s="73"/>
      <c r="C3" s="73"/>
      <c r="D3" s="73"/>
      <c r="E3" s="73"/>
      <c r="F3" s="73"/>
    </row>
    <row r="4" spans="1:8" ht="20.25" x14ac:dyDescent="0.25">
      <c r="A4" s="62" t="s">
        <v>90</v>
      </c>
    </row>
    <row r="5" spans="1:8" ht="11.25" customHeight="1" x14ac:dyDescent="0.25">
      <c r="A5" s="62"/>
    </row>
    <row r="6" spans="1:8" ht="18" x14ac:dyDescent="0.25">
      <c r="A6" s="12" t="s">
        <v>87</v>
      </c>
      <c r="E6" s="1"/>
    </row>
    <row r="7" spans="1:8" ht="18.75" customHeight="1" x14ac:dyDescent="0.25">
      <c r="A7" s="12" t="s">
        <v>88</v>
      </c>
      <c r="H7" s="63"/>
    </row>
    <row r="8" spans="1:8" ht="18" customHeight="1" x14ac:dyDescent="0.25">
      <c r="A8" s="12" t="s">
        <v>89</v>
      </c>
      <c r="H8" s="63"/>
    </row>
    <row r="9" spans="1:8" x14ac:dyDescent="0.25">
      <c r="H9" s="63"/>
    </row>
    <row r="10" spans="1:8" ht="23.25" x14ac:dyDescent="0.25">
      <c r="A10" s="72" t="s">
        <v>86</v>
      </c>
      <c r="B10" s="72"/>
      <c r="C10" s="72"/>
      <c r="D10" s="72"/>
      <c r="E10" s="72"/>
    </row>
    <row r="11" spans="1:8" ht="12.75" customHeight="1" x14ac:dyDescent="0.25">
      <c r="A11" s="66"/>
      <c r="B11" s="66"/>
      <c r="C11" s="66"/>
      <c r="D11" s="66"/>
      <c r="E11" s="66"/>
    </row>
    <row r="12" spans="1:8" ht="18" x14ac:dyDescent="0.25">
      <c r="A12" s="12" t="s">
        <v>66</v>
      </c>
    </row>
    <row r="13" spans="1:8" ht="20.25" customHeight="1" x14ac:dyDescent="0.25">
      <c r="A13" s="12" t="s">
        <v>59</v>
      </c>
    </row>
    <row r="14" spans="1:8" ht="23.25" customHeight="1" x14ac:dyDescent="0.25">
      <c r="A14" s="12" t="s">
        <v>60</v>
      </c>
    </row>
    <row r="16" spans="1:8" ht="18" x14ac:dyDescent="0.25">
      <c r="A16" s="12" t="s">
        <v>84</v>
      </c>
    </row>
    <row r="17" spans="1:10" ht="20.25" customHeight="1" x14ac:dyDescent="0.25">
      <c r="A17" s="12" t="s">
        <v>65</v>
      </c>
    </row>
    <row r="18" spans="1:10" ht="17.25" customHeight="1" x14ac:dyDescent="0.25">
      <c r="A18" s="12" t="s">
        <v>67</v>
      </c>
    </row>
    <row r="20" spans="1:10" ht="27" x14ac:dyDescent="0.25">
      <c r="A20" s="60" t="s">
        <v>85</v>
      </c>
    </row>
    <row r="21" spans="1:10" ht="15" thickBot="1" x14ac:dyDescent="0.3"/>
    <row r="22" spans="1:10" s="6" customFormat="1" ht="30" customHeight="1" thickBot="1" x14ac:dyDescent="0.3">
      <c r="A22" s="87" t="s">
        <v>45</v>
      </c>
      <c r="B22" s="2" t="s">
        <v>0</v>
      </c>
      <c r="C22" s="2" t="s">
        <v>6</v>
      </c>
      <c r="D22" s="3" t="s">
        <v>8</v>
      </c>
      <c r="E22" s="2" t="s">
        <v>1</v>
      </c>
      <c r="F22" s="2" t="s">
        <v>2</v>
      </c>
      <c r="G22" s="4" t="s">
        <v>3</v>
      </c>
      <c r="H22" s="4" t="s">
        <v>5</v>
      </c>
      <c r="I22" s="5" t="s">
        <v>4</v>
      </c>
    </row>
    <row r="23" spans="1:10" ht="54.95" customHeight="1" x14ac:dyDescent="0.25">
      <c r="A23" s="88" t="s">
        <v>9</v>
      </c>
      <c r="B23" s="7" t="s">
        <v>12</v>
      </c>
      <c r="C23" s="7" t="s">
        <v>13</v>
      </c>
      <c r="D23" s="8" t="s">
        <v>14</v>
      </c>
      <c r="E23" s="7" t="s">
        <v>15</v>
      </c>
      <c r="F23" s="8" t="s">
        <v>56</v>
      </c>
      <c r="G23" s="9">
        <v>97776.54</v>
      </c>
      <c r="H23" s="9">
        <f>+G23*1.2</f>
        <v>117331.84799999998</v>
      </c>
      <c r="I23" s="10" t="s">
        <v>16</v>
      </c>
      <c r="J23" s="11"/>
    </row>
    <row r="24" spans="1:10" x14ac:dyDescent="0.25">
      <c r="A24" s="89"/>
      <c r="B24" s="13" t="s">
        <v>55</v>
      </c>
      <c r="C24" s="13"/>
      <c r="D24" s="14"/>
      <c r="E24" s="13"/>
      <c r="F24" s="15" t="s">
        <v>47</v>
      </c>
      <c r="G24" s="16"/>
      <c r="H24" s="16"/>
      <c r="I24" s="17"/>
      <c r="J24" s="11"/>
    </row>
    <row r="25" spans="1:10" s="23" customFormat="1" ht="57" x14ac:dyDescent="0.25">
      <c r="A25" s="90" t="s">
        <v>10</v>
      </c>
      <c r="B25" s="18" t="s">
        <v>17</v>
      </c>
      <c r="C25" s="18" t="s">
        <v>18</v>
      </c>
      <c r="D25" s="18" t="s">
        <v>19</v>
      </c>
      <c r="E25" s="19" t="s">
        <v>15</v>
      </c>
      <c r="F25" s="18" t="s">
        <v>20</v>
      </c>
      <c r="G25" s="20">
        <v>27034.42</v>
      </c>
      <c r="H25" s="20">
        <f>+G25*1.2</f>
        <v>32441.303999999996</v>
      </c>
      <c r="I25" s="21" t="s">
        <v>21</v>
      </c>
      <c r="J25" s="22"/>
    </row>
    <row r="26" spans="1:10" s="23" customFormat="1" x14ac:dyDescent="0.25">
      <c r="A26" s="89"/>
      <c r="B26" s="14" t="s">
        <v>55</v>
      </c>
      <c r="C26" s="14"/>
      <c r="D26" s="14"/>
      <c r="E26" s="13"/>
      <c r="F26" s="15" t="s">
        <v>48</v>
      </c>
      <c r="G26" s="16"/>
      <c r="H26" s="16"/>
      <c r="I26" s="17"/>
      <c r="J26" s="22"/>
    </row>
    <row r="27" spans="1:10" s="23" customFormat="1" ht="55.5" customHeight="1" x14ac:dyDescent="0.25">
      <c r="A27" s="90" t="s">
        <v>11</v>
      </c>
      <c r="B27" s="18" t="s">
        <v>17</v>
      </c>
      <c r="C27" s="18" t="s">
        <v>18</v>
      </c>
      <c r="D27" s="18" t="s">
        <v>22</v>
      </c>
      <c r="E27" s="24" t="s">
        <v>15</v>
      </c>
      <c r="F27" s="18" t="s">
        <v>46</v>
      </c>
      <c r="G27" s="20">
        <v>45284.57</v>
      </c>
      <c r="H27" s="20">
        <f>+G27*1.2</f>
        <v>54341.483999999997</v>
      </c>
      <c r="I27" s="21" t="s">
        <v>23</v>
      </c>
      <c r="J27" s="22"/>
    </row>
    <row r="28" spans="1:10" s="23" customFormat="1" x14ac:dyDescent="0.25">
      <c r="A28" s="91"/>
      <c r="B28" s="25" t="s">
        <v>55</v>
      </c>
      <c r="C28" s="25"/>
      <c r="D28" s="25"/>
      <c r="E28" s="24"/>
      <c r="F28" s="26" t="s">
        <v>49</v>
      </c>
      <c r="G28" s="27"/>
      <c r="H28" s="27"/>
      <c r="I28" s="28"/>
      <c r="J28" s="22"/>
    </row>
    <row r="29" spans="1:10" s="23" customFormat="1" ht="57" x14ac:dyDescent="0.25">
      <c r="A29" s="90" t="s">
        <v>11</v>
      </c>
      <c r="B29" s="18" t="s">
        <v>70</v>
      </c>
      <c r="C29" s="18" t="s">
        <v>71</v>
      </c>
      <c r="D29" s="18" t="s">
        <v>72</v>
      </c>
      <c r="E29" s="19" t="s">
        <v>15</v>
      </c>
      <c r="F29" s="18" t="s">
        <v>73</v>
      </c>
      <c r="G29" s="20">
        <f>+H29/1.2</f>
        <v>19617.116666666669</v>
      </c>
      <c r="H29" s="20">
        <v>23540.54</v>
      </c>
      <c r="I29" s="21" t="s">
        <v>74</v>
      </c>
      <c r="J29" s="22"/>
    </row>
    <row r="30" spans="1:10" s="23" customFormat="1" x14ac:dyDescent="0.25">
      <c r="A30" s="89"/>
      <c r="B30" s="14" t="s">
        <v>75</v>
      </c>
      <c r="C30" s="14"/>
      <c r="D30" s="14"/>
      <c r="E30" s="13"/>
      <c r="F30" s="15"/>
      <c r="G30" s="16"/>
      <c r="H30" s="16"/>
      <c r="I30" s="17"/>
      <c r="J30" s="22"/>
    </row>
    <row r="31" spans="1:10" s="23" customFormat="1" ht="57" customHeight="1" x14ac:dyDescent="0.25">
      <c r="A31" s="90" t="s">
        <v>76</v>
      </c>
      <c r="B31" s="18" t="s">
        <v>77</v>
      </c>
      <c r="C31" s="18" t="s">
        <v>78</v>
      </c>
      <c r="D31" s="18" t="s">
        <v>79</v>
      </c>
      <c r="E31" s="19" t="s">
        <v>15</v>
      </c>
      <c r="F31" s="18" t="s">
        <v>80</v>
      </c>
      <c r="G31" s="20">
        <v>33278.26</v>
      </c>
      <c r="H31" s="20">
        <f>+G31*1.2</f>
        <v>39933.912000000004</v>
      </c>
      <c r="I31" s="21" t="s">
        <v>81</v>
      </c>
      <c r="J31" s="22"/>
    </row>
    <row r="32" spans="1:10" s="23" customFormat="1" ht="15" x14ac:dyDescent="0.25">
      <c r="A32" s="92"/>
      <c r="B32" s="67" t="s">
        <v>82</v>
      </c>
      <c r="C32" s="67"/>
      <c r="D32" s="67"/>
      <c r="E32" s="68"/>
      <c r="F32" s="69"/>
      <c r="G32" s="70"/>
      <c r="H32" s="70"/>
      <c r="I32" s="71"/>
      <c r="J32" s="22"/>
    </row>
    <row r="33" spans="1:10" s="79" customFormat="1" ht="57" x14ac:dyDescent="0.25">
      <c r="A33" s="93" t="s">
        <v>28</v>
      </c>
      <c r="B33" s="74" t="s">
        <v>53</v>
      </c>
      <c r="C33" s="74" t="s">
        <v>52</v>
      </c>
      <c r="D33" s="74" t="s">
        <v>24</v>
      </c>
      <c r="E33" s="75" t="s">
        <v>25</v>
      </c>
      <c r="F33" s="74" t="s">
        <v>37</v>
      </c>
      <c r="G33" s="76">
        <f>+H33/1.2</f>
        <v>295356.40000000002</v>
      </c>
      <c r="H33" s="76">
        <f>708855.36/2</f>
        <v>354427.68</v>
      </c>
      <c r="I33" s="77" t="s">
        <v>26</v>
      </c>
      <c r="J33" s="78"/>
    </row>
    <row r="34" spans="1:10" s="79" customFormat="1" ht="15" thickBot="1" x14ac:dyDescent="0.3">
      <c r="A34" s="94"/>
      <c r="B34" s="80" t="s">
        <v>51</v>
      </c>
      <c r="C34" s="80"/>
      <c r="D34" s="80"/>
      <c r="E34" s="56" t="s">
        <v>58</v>
      </c>
      <c r="F34" s="81" t="s">
        <v>38</v>
      </c>
      <c r="G34" s="82"/>
      <c r="H34" s="82"/>
      <c r="I34" s="83"/>
      <c r="J34" s="78"/>
    </row>
    <row r="35" spans="1:10" s="79" customFormat="1" ht="60.75" customHeight="1" x14ac:dyDescent="0.25">
      <c r="A35" s="93" t="s">
        <v>39</v>
      </c>
      <c r="B35" s="74" t="s">
        <v>29</v>
      </c>
      <c r="C35" s="74" t="s">
        <v>30</v>
      </c>
      <c r="D35" s="84" t="s">
        <v>31</v>
      </c>
      <c r="E35" s="75" t="s">
        <v>25</v>
      </c>
      <c r="F35" s="74" t="s">
        <v>32</v>
      </c>
      <c r="G35" s="76">
        <f>3934412.09*0.1</f>
        <v>393441.20900000003</v>
      </c>
      <c r="H35" s="76">
        <f>+G35*1.2</f>
        <v>472129.45079999999</v>
      </c>
      <c r="I35" s="85" t="s">
        <v>27</v>
      </c>
      <c r="J35" s="86"/>
    </row>
    <row r="36" spans="1:10" s="79" customFormat="1" ht="27" customHeight="1" thickBot="1" x14ac:dyDescent="0.3">
      <c r="A36" s="95"/>
      <c r="B36" s="54" t="s">
        <v>54</v>
      </c>
      <c r="C36" s="54"/>
      <c r="D36" s="55"/>
      <c r="E36" s="56" t="s">
        <v>57</v>
      </c>
      <c r="F36" s="57" t="s">
        <v>36</v>
      </c>
      <c r="G36" s="58"/>
      <c r="H36" s="58"/>
      <c r="I36" s="59"/>
      <c r="J36" s="86"/>
    </row>
    <row r="37" spans="1:10" s="79" customFormat="1" ht="63.75" x14ac:dyDescent="0.25">
      <c r="A37" s="96" t="s">
        <v>83</v>
      </c>
      <c r="B37" s="43" t="s">
        <v>40</v>
      </c>
      <c r="C37" s="43" t="s">
        <v>41</v>
      </c>
      <c r="D37" s="44" t="s">
        <v>42</v>
      </c>
      <c r="E37" s="45" t="s">
        <v>25</v>
      </c>
      <c r="F37" s="43" t="s">
        <v>43</v>
      </c>
      <c r="G37" s="46">
        <f>14539686.16*0.1</f>
        <v>1453968.6160000002</v>
      </c>
      <c r="H37" s="46">
        <f>+G37*1.2</f>
        <v>1744762.3392</v>
      </c>
      <c r="I37" s="47" t="s">
        <v>44</v>
      </c>
      <c r="J37" s="86"/>
    </row>
    <row r="38" spans="1:10" s="79" customFormat="1" ht="15" x14ac:dyDescent="0.25">
      <c r="A38" s="97"/>
      <c r="B38" s="48"/>
      <c r="C38" s="48"/>
      <c r="D38" s="49"/>
      <c r="E38" s="50"/>
      <c r="F38" s="51" t="s">
        <v>61</v>
      </c>
      <c r="G38" s="52"/>
      <c r="H38" s="52"/>
      <c r="I38" s="53"/>
      <c r="J38" s="86"/>
    </row>
    <row r="39" spans="1:10" s="79" customFormat="1" ht="47.25" customHeight="1" thickBot="1" x14ac:dyDescent="0.3">
      <c r="A39" s="95"/>
      <c r="B39" s="54" t="s">
        <v>50</v>
      </c>
      <c r="C39" s="54"/>
      <c r="D39" s="55"/>
      <c r="E39" s="56" t="s">
        <v>57</v>
      </c>
      <c r="F39" s="57" t="s">
        <v>62</v>
      </c>
      <c r="G39" s="58"/>
      <c r="H39" s="58"/>
      <c r="I39" s="59"/>
      <c r="J39" s="86"/>
    </row>
    <row r="40" spans="1:10" s="33" customFormat="1" ht="25.5" customHeight="1" thickBot="1" x14ac:dyDescent="0.3">
      <c r="A40" s="98"/>
      <c r="B40" s="29"/>
      <c r="C40" s="29"/>
      <c r="D40" s="29"/>
      <c r="E40" s="30"/>
      <c r="F40" s="29" t="s">
        <v>33</v>
      </c>
      <c r="G40" s="31">
        <f>SUM(G23:G37)</f>
        <v>2365757.1316666668</v>
      </c>
      <c r="H40" s="31"/>
      <c r="I40" s="32"/>
    </row>
    <row r="41" spans="1:10" s="33" customFormat="1" ht="18" customHeight="1" x14ac:dyDescent="0.25">
      <c r="A41" s="34"/>
      <c r="B41" s="35"/>
      <c r="C41" s="35"/>
      <c r="D41" s="35"/>
      <c r="E41" s="34"/>
      <c r="F41" s="35"/>
      <c r="G41" s="36"/>
      <c r="H41" s="36"/>
      <c r="I41" s="37"/>
    </row>
    <row r="42" spans="1:10" s="33" customFormat="1" ht="18" customHeight="1" x14ac:dyDescent="0.25">
      <c r="A42" s="34"/>
      <c r="B42" s="35"/>
      <c r="C42" s="35"/>
      <c r="D42" s="35"/>
      <c r="E42" s="34"/>
      <c r="F42" s="35"/>
      <c r="G42" s="36"/>
      <c r="H42" s="36"/>
      <c r="I42" s="37"/>
    </row>
    <row r="43" spans="1:10" s="33" customFormat="1" ht="18" customHeight="1" x14ac:dyDescent="0.25">
      <c r="A43" s="34"/>
      <c r="B43" s="35"/>
      <c r="C43" s="35"/>
      <c r="D43" s="35"/>
      <c r="E43" s="34"/>
      <c r="F43" s="35"/>
      <c r="G43" s="36"/>
      <c r="H43" s="36"/>
      <c r="I43" s="37"/>
    </row>
    <row r="44" spans="1:10" x14ac:dyDescent="0.25">
      <c r="G44" s="64"/>
      <c r="H44" s="64"/>
    </row>
    <row r="45" spans="1:10" x14ac:dyDescent="0.25">
      <c r="G45" s="64"/>
      <c r="H45" s="64"/>
    </row>
    <row r="46" spans="1:10" ht="15" x14ac:dyDescent="0.25">
      <c r="A46" s="38"/>
      <c r="F46" s="39"/>
      <c r="G46" s="64"/>
      <c r="H46" s="64"/>
    </row>
    <row r="47" spans="1:10" s="40" customFormat="1" ht="18" x14ac:dyDescent="0.25">
      <c r="B47" s="41" t="s">
        <v>35</v>
      </c>
      <c r="E47" s="41"/>
      <c r="F47" s="41" t="s">
        <v>64</v>
      </c>
      <c r="G47" s="65"/>
      <c r="H47" s="65"/>
    </row>
    <row r="48" spans="1:10" s="40" customFormat="1" ht="18" x14ac:dyDescent="0.25">
      <c r="B48" s="42" t="s">
        <v>34</v>
      </c>
      <c r="E48" s="42"/>
      <c r="F48" s="42" t="s">
        <v>68</v>
      </c>
    </row>
    <row r="49" spans="1:6" s="40" customFormat="1" ht="18" x14ac:dyDescent="0.25">
      <c r="B49" s="41" t="s">
        <v>63</v>
      </c>
      <c r="E49" s="41"/>
      <c r="F49" s="41" t="s">
        <v>69</v>
      </c>
    </row>
    <row r="50" spans="1:6" ht="15" x14ac:dyDescent="0.25">
      <c r="A50" s="38"/>
      <c r="B50" s="39"/>
    </row>
    <row r="51" spans="1:6" ht="15" x14ac:dyDescent="0.25">
      <c r="A51" s="38"/>
      <c r="B51" s="39"/>
    </row>
    <row r="52" spans="1:6" ht="15" x14ac:dyDescent="0.25">
      <c r="A52" s="6"/>
      <c r="B52" s="39"/>
    </row>
    <row r="53" spans="1:6" ht="15" x14ac:dyDescent="0.25">
      <c r="A53" s="38"/>
      <c r="B53" s="39"/>
    </row>
  </sheetData>
  <mergeCells count="2">
    <mergeCell ref="A10:E10"/>
    <mergeCell ref="A3:F3"/>
  </mergeCells>
  <hyperlinks>
    <hyperlink ref="F36" r:id="rId1"/>
    <hyperlink ref="F34" r:id="rId2"/>
    <hyperlink ref="F24" r:id="rId3"/>
    <hyperlink ref="F26" r:id="rId4"/>
    <hyperlink ref="F28" r:id="rId5"/>
    <hyperlink ref="F38" r:id="rId6"/>
  </hyperlinks>
  <pageMargins left="0.31496062992125984" right="0.11811023622047245" top="0.19685039370078741" bottom="0.15748031496062992" header="0.31496062992125984" footer="0.31496062992125984"/>
  <pageSetup paperSize="9" scale="45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2022-12-10T10:49:18Z</cp:lastPrinted>
  <dcterms:created xsi:type="dcterms:W3CDTF">2022-01-24T18:01:43Z</dcterms:created>
  <dcterms:modified xsi:type="dcterms:W3CDTF">2022-12-10T10:50:11Z</dcterms:modified>
</cp:coreProperties>
</file>